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sarosiek\Desktop\przetargi unijne\2022\muzeum poznań\dane\"/>
    </mc:Choice>
  </mc:AlternateContent>
  <xr:revisionPtr revIDLastSave="0" documentId="13_ncr:1_{2D46FA95-2666-462C-819A-52E51D7508B8}" xr6:coauthVersionLast="47" xr6:coauthVersionMax="47" xr10:uidLastSave="{00000000-0000-0000-0000-000000000000}"/>
  <bookViews>
    <workbookView xWindow="-108" yWindow="-108" windowWidth="23256" windowHeight="12576" xr2:uid="{0B352686-0AFB-435A-965A-523DC6E27E17}"/>
  </bookViews>
  <sheets>
    <sheet name="Arkusz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10" i="1" l="1"/>
  <c r="S11" i="1"/>
  <c r="S9" i="1"/>
  <c r="U10" i="1" l="1"/>
  <c r="V10" i="1" s="1"/>
  <c r="S14" i="1"/>
  <c r="S8" i="1"/>
  <c r="U8" i="1" s="1"/>
  <c r="U14" i="1" l="1"/>
  <c r="V14" i="1" s="1"/>
  <c r="U11" i="1"/>
  <c r="V11" i="1" s="1"/>
  <c r="U9" i="1"/>
  <c r="V9" i="1" s="1"/>
  <c r="V8" i="1"/>
  <c r="S12" i="1" l="1"/>
  <c r="U12" i="1" l="1"/>
  <c r="V12" i="1" l="1"/>
  <c r="V15" i="1" s="1"/>
</calcChain>
</file>

<file path=xl/sharedStrings.xml><?xml version="1.0" encoding="utf-8"?>
<sst xmlns="http://schemas.openxmlformats.org/spreadsheetml/2006/main" count="52" uniqueCount="47">
  <si>
    <t>Lp.</t>
  </si>
  <si>
    <t> Taryfa</t>
  </si>
  <si>
    <t>Stawka opłaty kogeneracyjnej [zł/kWh]</t>
  </si>
  <si>
    <t>1.</t>
  </si>
  <si>
    <t>Całodobowa</t>
  </si>
  <si>
    <t>3.</t>
  </si>
  <si>
    <t>4.</t>
  </si>
  <si>
    <t>C21</t>
  </si>
  <si>
    <t>5.</t>
  </si>
  <si>
    <t>Razem wartość oferty:</t>
  </si>
  <si>
    <t xml:space="preserve">FORMULARZ CENOWY </t>
  </si>
  <si>
    <t>Strefa zużycia energii elektrycznej</t>
  </si>
  <si>
    <t>Liczba punktów poboru energii elektrycznej</t>
  </si>
  <si>
    <t>Ilość miesięcy</t>
  </si>
  <si>
    <t>Cena za energię elektryczną (netto)</t>
  </si>
  <si>
    <t>Cena jednostkowa energii elektrycznej [zł/kWh]</t>
  </si>
  <si>
    <t>Stawka opłaty handlowej [zł/m-c/PPE]</t>
  </si>
  <si>
    <t>Cena za usługi dystrybucyjne (netto)</t>
  </si>
  <si>
    <t>Stawka jakościowa [zł/kWh]</t>
  </si>
  <si>
    <t>Składnik zmienny stawki sieciowej [zł/kWh]</t>
  </si>
  <si>
    <t>Stawka opłaty OZE [zł/kWh]</t>
  </si>
  <si>
    <t>Stawka opłaty przejściowej [zł/kW/m-c]</t>
  </si>
  <si>
    <t>Stawka opłaty abonamentowej [zł/m-c/PPE]</t>
  </si>
  <si>
    <t>Łączna cena oferty netto [zł]</t>
  </si>
  <si>
    <t>Stawka VAT [%]</t>
  </si>
  <si>
    <t>Składnik stały stawki sieciowej [zł/kW/m-c] lub [zł/m-c]</t>
  </si>
  <si>
    <t>Wartość podatku VAT [zł]</t>
  </si>
  <si>
    <t>2.</t>
  </si>
  <si>
    <t>Łączna cena oferty brutto [zł]</t>
  </si>
  <si>
    <r>
      <t xml:space="preserve">kolumna  J  </t>
    </r>
    <r>
      <rPr>
        <sz val="10"/>
        <color theme="1"/>
        <rFont val="Calibri"/>
        <family val="2"/>
        <charset val="238"/>
      </rPr>
      <t>-  wartość opłaty handlowej należy podać w formacie 0,00 zł, tj. z dokładnością do dwóch miejsc po przecinku</t>
    </r>
  </si>
  <si>
    <r>
      <t xml:space="preserve">kolumna T </t>
    </r>
    <r>
      <rPr>
        <sz val="10"/>
        <color theme="1"/>
        <rFont val="Calibri"/>
        <family val="2"/>
        <charset val="238"/>
      </rPr>
      <t>– stawka podatku od towarów i usług (VAT) musi być zgodna z obowiązującymi przepisami prawa na dzień składania oferty</t>
    </r>
  </si>
  <si>
    <t>/podpisano elektronicznie/*</t>
  </si>
  <si>
    <r>
      <t xml:space="preserve">kolumna I </t>
    </r>
    <r>
      <rPr>
        <sz val="10"/>
        <color theme="1"/>
        <rFont val="Calibri"/>
        <family val="2"/>
        <charset val="238"/>
      </rPr>
      <t>–</t>
    </r>
    <r>
      <rPr>
        <b/>
        <sz val="10"/>
        <color theme="1"/>
        <rFont val="Calibri"/>
        <family val="2"/>
        <charset val="238"/>
      </rPr>
      <t xml:space="preserve"> </t>
    </r>
    <r>
      <rPr>
        <sz val="10"/>
        <color theme="1"/>
        <rFont val="Calibri"/>
        <family val="2"/>
        <charset val="238"/>
      </rPr>
      <t>cenę jednostkową netto zł/kWh dla energii elektrycznej należy podać w formacie 0,00000 zł, tj. z dokładnością do pięciu miejsc po przecinku</t>
    </r>
  </si>
  <si>
    <t>C11, powyżej 2800 kWh</t>
  </si>
  <si>
    <t>Moc umowna [kW/m-c]</t>
  </si>
  <si>
    <t>Szczytowa</t>
  </si>
  <si>
    <t>Pozaszczytowa</t>
  </si>
  <si>
    <t>C12a, poniżej 500 kWh</t>
  </si>
  <si>
    <t>B21</t>
  </si>
  <si>
    <t>C11</t>
  </si>
  <si>
    <t>Stawka opłaty mocowej [zł/kWh] lub [zł/m-c] (taryfa Cxx do 16 kW')</t>
  </si>
  <si>
    <t>* należy podpisać kwalifikowanym podpisem elektronicznym osoby uprawnionej do zaciągania zobowiązań w imieniu Wykonawcy.</t>
  </si>
  <si>
    <t>Załącznik nr 2b do SWZ</t>
  </si>
  <si>
    <t>6.</t>
  </si>
  <si>
    <r>
      <t xml:space="preserve">pozycja </t>
    </r>
    <r>
      <rPr>
        <b/>
        <i/>
        <sz val="10"/>
        <color theme="1"/>
        <rFont val="Calibri"/>
        <family val="2"/>
        <charset val="238"/>
      </rPr>
      <t>Razem wartość oferty</t>
    </r>
    <r>
      <rPr>
        <b/>
        <sz val="10"/>
        <color theme="1"/>
        <rFont val="Calibri"/>
        <family val="2"/>
        <charset val="238"/>
      </rPr>
      <t xml:space="preserve"> </t>
    </r>
    <r>
      <rPr>
        <sz val="10"/>
        <color theme="1"/>
        <rFont val="Calibri"/>
        <family val="2"/>
        <charset val="238"/>
      </rPr>
      <t>– jest to suma pozycji 1 – 6. Wartość stanowiącą sumę pozycji 1 – 5 z kolumny V należy przenieść do Formularza ofertowego</t>
    </r>
  </si>
  <si>
    <t>Szacunkowa ilość energii elektrycznej [kWh]</t>
  </si>
  <si>
    <t>Szacunkowa ilość energii elektrycznej do opłaty mocowej [kWh] lub ilość PPE do opłaty mocowej (Cxx do 16 kW)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</si>
</sst>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00\ &quot;zł&quot;_-;\-* #,##0.0000\ &quot;zł&quot;_-;_-* &quot;-&quot;??\ &quot;zł&quot;_-;_-@_-"/>
    <numFmt numFmtId="165" formatCode="#,##0.00\ &quot;zł&quot;"/>
  </numFmts>
  <fonts count="1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8"/>
      <name val="Calibri"/>
      <family val="2"/>
      <charset val="238"/>
      <scheme val="minor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i/>
      <sz val="10"/>
      <color theme="1"/>
      <name val="Calibri"/>
      <family val="2"/>
      <charset val="238"/>
    </font>
    <font>
      <sz val="10"/>
      <color rgb="FF00000A"/>
      <name val="Calibri"/>
      <family val="2"/>
      <charset val="238"/>
    </font>
    <font>
      <sz val="9"/>
      <color rgb="FF000000"/>
      <name val="Calibri"/>
      <family val="2"/>
      <charset val="238"/>
    </font>
    <font>
      <b/>
      <sz val="7"/>
      <color rgb="FF000000"/>
      <name val="Calibri  "/>
      <charset val="238"/>
    </font>
    <font>
      <sz val="7"/>
      <color theme="1"/>
      <name val="Calibri"/>
      <family val="2"/>
      <charset val="238"/>
      <scheme val="minor"/>
    </font>
    <font>
      <sz val="7"/>
      <name val="Calibri  "/>
      <charset val="238"/>
    </font>
    <font>
      <sz val="7"/>
      <name val="Calibri"/>
      <family val="2"/>
      <charset val="238"/>
      <scheme val="minor"/>
    </font>
    <font>
      <sz val="7"/>
      <color theme="1"/>
      <name val="Calibri  "/>
      <charset val="238"/>
    </font>
    <font>
      <sz val="7"/>
      <color rgb="FF000000"/>
      <name val="Calibri  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/>
    <xf numFmtId="0" fontId="6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2" fillId="0" borderId="0" xfId="0" applyFont="1"/>
    <xf numFmtId="0" fontId="11" fillId="0" borderId="5" xfId="0" applyFont="1" applyBorder="1" applyAlignment="1">
      <alignment horizontal="center" vertical="center" wrapText="1"/>
    </xf>
    <xf numFmtId="164" fontId="13" fillId="0" borderId="5" xfId="1" applyNumberFormat="1" applyFont="1" applyBorder="1" applyAlignment="1">
      <alignment horizontal="center" vertical="center" wrapText="1"/>
    </xf>
    <xf numFmtId="0" fontId="14" fillId="0" borderId="0" xfId="0" applyFont="1"/>
    <xf numFmtId="165" fontId="15" fillId="0" borderId="9" xfId="1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44" fontId="13" fillId="0" borderId="5" xfId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9" fontId="13" fillId="0" borderId="5" xfId="2" applyFont="1" applyBorder="1" applyAlignment="1">
      <alignment horizontal="center" vertical="center" wrapText="1"/>
    </xf>
    <xf numFmtId="44" fontId="13" fillId="0" borderId="5" xfId="1" applyFont="1" applyBorder="1" applyAlignment="1">
      <alignment horizontal="center" vertical="center" wrapText="1"/>
    </xf>
    <xf numFmtId="165" fontId="13" fillId="0" borderId="5" xfId="1" applyNumberFormat="1" applyFont="1" applyBorder="1" applyAlignment="1">
      <alignment horizontal="center" vertical="center" wrapText="1"/>
    </xf>
    <xf numFmtId="165" fontId="13" fillId="0" borderId="6" xfId="1" applyNumberFormat="1" applyFont="1" applyBorder="1" applyAlignment="1">
      <alignment horizontal="center" vertical="center" wrapText="1"/>
    </xf>
    <xf numFmtId="165" fontId="13" fillId="0" borderId="5" xfId="1" applyNumberFormat="1" applyFont="1" applyBorder="1" applyAlignment="1">
      <alignment horizontal="center" vertical="center" wrapText="1"/>
    </xf>
    <xf numFmtId="9" fontId="13" fillId="0" borderId="5" xfId="2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165" fontId="13" fillId="0" borderId="6" xfId="1" applyNumberFormat="1" applyFont="1" applyBorder="1" applyAlignment="1">
      <alignment horizontal="center" vertical="center" wrapText="1"/>
    </xf>
    <xf numFmtId="44" fontId="13" fillId="0" borderId="5" xfId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165" fontId="13" fillId="0" borderId="5" xfId="1" applyNumberFormat="1" applyFont="1" applyBorder="1" applyAlignment="1">
      <alignment horizontal="center" vertical="center" wrapText="1"/>
    </xf>
    <xf numFmtId="165" fontId="13" fillId="0" borderId="6" xfId="1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44" fontId="13" fillId="0" borderId="5" xfId="1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right" vertical="center" wrapText="1"/>
    </xf>
    <xf numFmtId="0" fontId="11" fillId="0" borderId="8" xfId="0" applyFont="1" applyBorder="1" applyAlignment="1">
      <alignment horizontal="right" vertical="center" wrapText="1"/>
    </xf>
    <xf numFmtId="9" fontId="13" fillId="0" borderId="5" xfId="2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3E946-33B4-4827-AACA-5EF55787C1CC}">
  <dimension ref="A1:V30"/>
  <sheetViews>
    <sheetView tabSelected="1" workbookViewId="0">
      <selection activeCell="A6" sqref="A6:A7"/>
    </sheetView>
  </sheetViews>
  <sheetFormatPr defaultRowHeight="14.4"/>
  <cols>
    <col min="2" max="2" width="20" customWidth="1"/>
    <col min="3" max="3" width="15.109375" customWidth="1"/>
    <col min="4" max="4" width="9.33203125" bestFit="1" customWidth="1"/>
    <col min="5" max="5" width="25.109375" customWidth="1"/>
    <col min="6" max="6" width="34.33203125" customWidth="1"/>
    <col min="7" max="7" width="17.44140625" customWidth="1"/>
    <col min="8" max="8" width="9.33203125" bestFit="1" customWidth="1"/>
    <col min="9" max="9" width="19" customWidth="1"/>
    <col min="10" max="10" width="10.33203125" customWidth="1"/>
    <col min="11" max="11" width="9.33203125" bestFit="1" customWidth="1"/>
    <col min="12" max="12" width="11.109375" bestFit="1" customWidth="1"/>
    <col min="13" max="13" width="8" bestFit="1" customWidth="1"/>
    <col min="14" max="14" width="12.109375" customWidth="1"/>
    <col min="15" max="15" width="16" customWidth="1"/>
    <col min="16" max="16" width="12.88671875" customWidth="1"/>
    <col min="17" max="17" width="12" customWidth="1"/>
    <col min="18" max="18" width="12.109375" customWidth="1"/>
    <col min="19" max="19" width="12.33203125" bestFit="1" customWidth="1"/>
    <col min="21" max="21" width="9.33203125" bestFit="1" customWidth="1"/>
    <col min="22" max="22" width="12.33203125" bestFit="1" customWidth="1"/>
  </cols>
  <sheetData>
    <row r="1" spans="1:22" ht="15.6">
      <c r="T1" s="3" t="s">
        <v>42</v>
      </c>
      <c r="U1" s="3"/>
    </row>
    <row r="2" spans="1:22" ht="15.6">
      <c r="A2" s="1"/>
    </row>
    <row r="4" spans="1:22" ht="18">
      <c r="J4" s="2" t="s">
        <v>10</v>
      </c>
    </row>
    <row r="5" spans="1:22" ht="15" thickBot="1"/>
    <row r="6" spans="1:22" s="8" customFormat="1" ht="45" customHeight="1">
      <c r="A6" s="30" t="s">
        <v>0</v>
      </c>
      <c r="B6" s="32" t="s">
        <v>1</v>
      </c>
      <c r="C6" s="32" t="s">
        <v>11</v>
      </c>
      <c r="D6" s="32" t="s">
        <v>12</v>
      </c>
      <c r="E6" s="32" t="s">
        <v>45</v>
      </c>
      <c r="F6" s="32" t="s">
        <v>46</v>
      </c>
      <c r="G6" s="32" t="s">
        <v>34</v>
      </c>
      <c r="H6" s="32" t="s">
        <v>13</v>
      </c>
      <c r="I6" s="39" t="s">
        <v>14</v>
      </c>
      <c r="J6" s="40"/>
      <c r="K6" s="39" t="s">
        <v>17</v>
      </c>
      <c r="L6" s="41"/>
      <c r="M6" s="41"/>
      <c r="N6" s="41"/>
      <c r="O6" s="41"/>
      <c r="P6" s="41"/>
      <c r="Q6" s="41"/>
      <c r="R6" s="40"/>
      <c r="S6" s="32" t="s">
        <v>23</v>
      </c>
      <c r="T6" s="32" t="s">
        <v>24</v>
      </c>
      <c r="U6" s="32" t="s">
        <v>26</v>
      </c>
      <c r="V6" s="28" t="s">
        <v>28</v>
      </c>
    </row>
    <row r="7" spans="1:22" s="8" customFormat="1" ht="45" customHeight="1">
      <c r="A7" s="31"/>
      <c r="B7" s="33"/>
      <c r="C7" s="33"/>
      <c r="D7" s="33"/>
      <c r="E7" s="33"/>
      <c r="F7" s="33"/>
      <c r="G7" s="33"/>
      <c r="H7" s="33"/>
      <c r="I7" s="9" t="s">
        <v>15</v>
      </c>
      <c r="J7" s="9" t="s">
        <v>16</v>
      </c>
      <c r="K7" s="9" t="s">
        <v>18</v>
      </c>
      <c r="L7" s="9" t="s">
        <v>19</v>
      </c>
      <c r="M7" s="9" t="s">
        <v>20</v>
      </c>
      <c r="N7" s="9" t="s">
        <v>2</v>
      </c>
      <c r="O7" s="9" t="s">
        <v>40</v>
      </c>
      <c r="P7" s="9" t="s">
        <v>21</v>
      </c>
      <c r="Q7" s="9" t="s">
        <v>25</v>
      </c>
      <c r="R7" s="9" t="s">
        <v>22</v>
      </c>
      <c r="S7" s="33"/>
      <c r="T7" s="33"/>
      <c r="U7" s="33"/>
      <c r="V7" s="29"/>
    </row>
    <row r="8" spans="1:22" s="11" customFormat="1" ht="15" customHeight="1">
      <c r="A8" s="15" t="s">
        <v>3</v>
      </c>
      <c r="B8" s="17" t="s">
        <v>38</v>
      </c>
      <c r="C8" s="17" t="s">
        <v>4</v>
      </c>
      <c r="D8" s="17">
        <v>1</v>
      </c>
      <c r="E8" s="17">
        <v>951012</v>
      </c>
      <c r="F8" s="17">
        <v>513546</v>
      </c>
      <c r="G8" s="17">
        <v>1000</v>
      </c>
      <c r="H8" s="17">
        <v>3</v>
      </c>
      <c r="I8" s="10"/>
      <c r="J8" s="19"/>
      <c r="K8" s="16">
        <v>9.4900000000000002E-3</v>
      </c>
      <c r="L8" s="16">
        <v>4.666E-2</v>
      </c>
      <c r="M8" s="16">
        <v>8.9999999999999998E-4</v>
      </c>
      <c r="N8" s="16">
        <v>4.0600000000000002E-3</v>
      </c>
      <c r="O8" s="16">
        <v>0.1026</v>
      </c>
      <c r="P8" s="16">
        <v>0.19</v>
      </c>
      <c r="Q8" s="16">
        <v>14.72711</v>
      </c>
      <c r="R8" s="16">
        <v>14.59</v>
      </c>
      <c r="S8" s="20">
        <f>E8*I8+D8*H8*J8+E8*(K8+L8+M8+N8)+F8*O8+G8*(P8+Q8)*H8+D8*H8*R8</f>
        <v>155601.26291999998</v>
      </c>
      <c r="T8" s="18"/>
      <c r="U8" s="20">
        <f>S8*T8</f>
        <v>0</v>
      </c>
      <c r="V8" s="21">
        <f>S8+U8</f>
        <v>155601.26291999998</v>
      </c>
    </row>
    <row r="9" spans="1:22" s="11" customFormat="1" ht="15" customHeight="1">
      <c r="A9" s="24" t="s">
        <v>27</v>
      </c>
      <c r="B9" s="13" t="s">
        <v>33</v>
      </c>
      <c r="C9" s="13" t="s">
        <v>4</v>
      </c>
      <c r="D9" s="13">
        <v>2</v>
      </c>
      <c r="E9" s="13">
        <v>3705</v>
      </c>
      <c r="F9" s="13">
        <v>2</v>
      </c>
      <c r="G9" s="13">
        <v>20</v>
      </c>
      <c r="H9" s="13">
        <v>3</v>
      </c>
      <c r="I9" s="10"/>
      <c r="J9" s="14"/>
      <c r="K9" s="16">
        <v>9.4999999999999998E-3</v>
      </c>
      <c r="L9" s="16">
        <v>0.15540000000000001</v>
      </c>
      <c r="M9" s="16">
        <v>8.9999999999999998E-4</v>
      </c>
      <c r="N9" s="16">
        <v>4.0600000000000002E-3</v>
      </c>
      <c r="O9" s="16">
        <v>13.25</v>
      </c>
      <c r="P9" s="16">
        <v>0.08</v>
      </c>
      <c r="Q9" s="16">
        <v>4.3600000000000003</v>
      </c>
      <c r="R9" s="16">
        <v>3.84</v>
      </c>
      <c r="S9" s="20">
        <f>E9*I9+D9*H9*J9+E9*(K9+L9+M9+N9)+F9*O9*H9+G9*(P9+Q9)*H9+D9*H9*R9</f>
        <v>998.27130000000011</v>
      </c>
      <c r="T9" s="18"/>
      <c r="U9" s="20">
        <f>S9*T9</f>
        <v>0</v>
      </c>
      <c r="V9" s="21">
        <f>S9+U9</f>
        <v>998.27130000000011</v>
      </c>
    </row>
    <row r="10" spans="1:22" s="11" customFormat="1" ht="15" customHeight="1">
      <c r="A10" s="24" t="s">
        <v>5</v>
      </c>
      <c r="B10" s="25" t="s">
        <v>33</v>
      </c>
      <c r="C10" s="25" t="s">
        <v>4</v>
      </c>
      <c r="D10" s="25">
        <v>1</v>
      </c>
      <c r="E10" s="25">
        <v>3538</v>
      </c>
      <c r="F10" s="25">
        <v>1</v>
      </c>
      <c r="G10" s="25">
        <v>11</v>
      </c>
      <c r="H10" s="25">
        <v>5</v>
      </c>
      <c r="I10" s="10"/>
      <c r="J10" s="27"/>
      <c r="K10" s="16">
        <v>9.4999999999999998E-3</v>
      </c>
      <c r="L10" s="16">
        <v>0.15540000000000001</v>
      </c>
      <c r="M10" s="16">
        <v>8.9999999999999998E-4</v>
      </c>
      <c r="N10" s="16">
        <v>4.0600000000000002E-3</v>
      </c>
      <c r="O10" s="16">
        <v>13.25</v>
      </c>
      <c r="P10" s="16">
        <v>0.08</v>
      </c>
      <c r="Q10" s="16">
        <v>4.3600000000000003</v>
      </c>
      <c r="R10" s="16">
        <v>3.84</v>
      </c>
      <c r="S10" s="22">
        <f>E10*I10+D10*H10*J10+E10*(K10+L10+M10+N10)+F10*O10*H10+G10*(P10+Q10)*H10+D10*H10*R10</f>
        <v>930.61468000000025</v>
      </c>
      <c r="T10" s="23"/>
      <c r="U10" s="22">
        <f>S10*T10</f>
        <v>0</v>
      </c>
      <c r="V10" s="26">
        <f>S10+U10</f>
        <v>930.61468000000025</v>
      </c>
    </row>
    <row r="11" spans="1:22" s="11" customFormat="1" ht="15" customHeight="1">
      <c r="A11" s="24" t="s">
        <v>6</v>
      </c>
      <c r="B11" s="13" t="s">
        <v>39</v>
      </c>
      <c r="C11" s="13" t="s">
        <v>4</v>
      </c>
      <c r="D11" s="13">
        <v>3</v>
      </c>
      <c r="E11" s="13">
        <v>7995</v>
      </c>
      <c r="F11" s="13">
        <v>4317</v>
      </c>
      <c r="G11" s="13">
        <v>88</v>
      </c>
      <c r="H11" s="13">
        <v>3</v>
      </c>
      <c r="I11" s="10"/>
      <c r="J11" s="14"/>
      <c r="K11" s="16">
        <v>9.4999999999999998E-3</v>
      </c>
      <c r="L11" s="16">
        <v>0.15540000000000001</v>
      </c>
      <c r="M11" s="16">
        <v>8.9999999999999998E-4</v>
      </c>
      <c r="N11" s="16">
        <v>4.0600000000000002E-3</v>
      </c>
      <c r="O11" s="16">
        <v>0.1026</v>
      </c>
      <c r="P11" s="16">
        <v>0.08</v>
      </c>
      <c r="Q11" s="16">
        <v>4.3600000000000003</v>
      </c>
      <c r="R11" s="16">
        <v>3.84</v>
      </c>
      <c r="S11" s="20">
        <f>E11*I11+D11*H11*J11+E11*(K11+L11+M11+N11)+F11*O11+G11*(P11+Q11)*H11+D11*H11*R11</f>
        <v>3007.6749000000004</v>
      </c>
      <c r="T11" s="18"/>
      <c r="U11" s="20">
        <f>S11*T11</f>
        <v>0</v>
      </c>
      <c r="V11" s="21">
        <f>S11+U11</f>
        <v>3007.6749000000004</v>
      </c>
    </row>
    <row r="12" spans="1:22" s="11" customFormat="1" ht="15" customHeight="1">
      <c r="A12" s="47" t="s">
        <v>8</v>
      </c>
      <c r="B12" s="36" t="s">
        <v>37</v>
      </c>
      <c r="C12" s="13" t="s">
        <v>35</v>
      </c>
      <c r="D12" s="36">
        <v>1</v>
      </c>
      <c r="E12" s="13">
        <v>0</v>
      </c>
      <c r="F12" s="42">
        <v>1</v>
      </c>
      <c r="G12" s="36">
        <v>13</v>
      </c>
      <c r="H12" s="36">
        <v>3</v>
      </c>
      <c r="I12" s="10"/>
      <c r="J12" s="37"/>
      <c r="K12" s="16">
        <v>9.4999999999999998E-3</v>
      </c>
      <c r="L12" s="16">
        <v>0.13270000000000001</v>
      </c>
      <c r="M12" s="16">
        <v>8.9999999999999998E-4</v>
      </c>
      <c r="N12" s="16">
        <v>4.0600000000000002E-3</v>
      </c>
      <c r="O12" s="42">
        <v>2.37</v>
      </c>
      <c r="P12" s="38">
        <v>0.08</v>
      </c>
      <c r="Q12" s="38">
        <v>4.3600000000000003</v>
      </c>
      <c r="R12" s="38">
        <v>3.84</v>
      </c>
      <c r="S12" s="34">
        <f>E12*I12+E13*I13+D12*H12*J12+E12*(K12+L12+M12+N12)+E13*(K13+L13+M13+N13)+F12*O12*H12+G12*(P12+Q12)*H12+D12*H12*R12</f>
        <v>191.79000000000005</v>
      </c>
      <c r="T12" s="46"/>
      <c r="U12" s="34">
        <f>S12*T12</f>
        <v>0</v>
      </c>
      <c r="V12" s="35">
        <f>S12+U12</f>
        <v>191.79000000000005</v>
      </c>
    </row>
    <row r="13" spans="1:22" s="11" customFormat="1" ht="15" customHeight="1">
      <c r="A13" s="47"/>
      <c r="B13" s="36"/>
      <c r="C13" s="13" t="s">
        <v>36</v>
      </c>
      <c r="D13" s="36"/>
      <c r="E13" s="13">
        <v>0</v>
      </c>
      <c r="F13" s="43"/>
      <c r="G13" s="36"/>
      <c r="H13" s="36"/>
      <c r="I13" s="10"/>
      <c r="J13" s="37"/>
      <c r="K13" s="16">
        <v>9.4999999999999998E-3</v>
      </c>
      <c r="L13" s="16">
        <v>0.13270000000000001</v>
      </c>
      <c r="M13" s="16">
        <v>8.9999999999999998E-4</v>
      </c>
      <c r="N13" s="16">
        <v>4.0600000000000002E-3</v>
      </c>
      <c r="O13" s="43"/>
      <c r="P13" s="38"/>
      <c r="Q13" s="38"/>
      <c r="R13" s="38"/>
      <c r="S13" s="34"/>
      <c r="T13" s="46"/>
      <c r="U13" s="34"/>
      <c r="V13" s="35"/>
    </row>
    <row r="14" spans="1:22" s="11" customFormat="1" ht="15" customHeight="1">
      <c r="A14" s="15" t="s">
        <v>43</v>
      </c>
      <c r="B14" s="13" t="s">
        <v>7</v>
      </c>
      <c r="C14" s="13" t="s">
        <v>4</v>
      </c>
      <c r="D14" s="13">
        <v>4</v>
      </c>
      <c r="E14" s="13">
        <v>139986</v>
      </c>
      <c r="F14" s="13">
        <v>75592</v>
      </c>
      <c r="G14" s="13">
        <v>410</v>
      </c>
      <c r="H14" s="13">
        <v>3</v>
      </c>
      <c r="I14" s="10"/>
      <c r="J14" s="14"/>
      <c r="K14" s="16">
        <v>9.4999999999999998E-3</v>
      </c>
      <c r="L14" s="16">
        <v>0.1033</v>
      </c>
      <c r="M14" s="16">
        <v>8.9999999999999998E-4</v>
      </c>
      <c r="N14" s="16">
        <v>4.0600000000000002E-3</v>
      </c>
      <c r="O14" s="16">
        <v>0.1026</v>
      </c>
      <c r="P14" s="16">
        <v>0.08</v>
      </c>
      <c r="Q14" s="16">
        <v>14.58</v>
      </c>
      <c r="R14" s="16">
        <v>10</v>
      </c>
      <c r="S14" s="20">
        <f>E14*I14+D14*H14*J14+E14*(K14+L14+M14+N14)+F14*O14+G14*(P14+Q14)*H14+D14*H14*R14</f>
        <v>42392.290560000001</v>
      </c>
      <c r="T14" s="18"/>
      <c r="U14" s="20">
        <f>S14*T14</f>
        <v>0</v>
      </c>
      <c r="V14" s="21">
        <f>S14+U14</f>
        <v>42392.290560000001</v>
      </c>
    </row>
    <row r="15" spans="1:22" s="8" customFormat="1" ht="15" customHeight="1" thickBot="1">
      <c r="A15" s="44" t="s">
        <v>9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12">
        <f>SUM(V8:V14)</f>
        <v>203121.90435999999</v>
      </c>
    </row>
    <row r="18" spans="1:6">
      <c r="A18" s="5" t="s">
        <v>32</v>
      </c>
    </row>
    <row r="19" spans="1:6">
      <c r="A19" s="5" t="s">
        <v>29</v>
      </c>
    </row>
    <row r="20" spans="1:6">
      <c r="A20" s="5" t="s">
        <v>30</v>
      </c>
    </row>
    <row r="21" spans="1:6">
      <c r="A21" s="5" t="s">
        <v>44</v>
      </c>
    </row>
    <row r="27" spans="1:6">
      <c r="F27" s="6" t="s">
        <v>31</v>
      </c>
    </row>
    <row r="28" spans="1:6">
      <c r="F28" s="6"/>
    </row>
    <row r="29" spans="1:6" ht="15" customHeight="1">
      <c r="A29" s="7" t="s">
        <v>41</v>
      </c>
    </row>
    <row r="30" spans="1:6" s="4" customFormat="1" ht="15" customHeight="1"/>
  </sheetData>
  <mergeCells count="30">
    <mergeCell ref="F12:F13"/>
    <mergeCell ref="O12:O13"/>
    <mergeCell ref="R12:R13"/>
    <mergeCell ref="S12:S13"/>
    <mergeCell ref="A15:U15"/>
    <mergeCell ref="T12:T13"/>
    <mergeCell ref="A12:A13"/>
    <mergeCell ref="B12:B13"/>
    <mergeCell ref="D12:D13"/>
    <mergeCell ref="K6:R6"/>
    <mergeCell ref="S6:S7"/>
    <mergeCell ref="T6:T7"/>
    <mergeCell ref="G6:G7"/>
    <mergeCell ref="H6:H7"/>
    <mergeCell ref="V6:V7"/>
    <mergeCell ref="A6:A7"/>
    <mergeCell ref="U6:U7"/>
    <mergeCell ref="U12:U13"/>
    <mergeCell ref="V12:V13"/>
    <mergeCell ref="G12:G13"/>
    <mergeCell ref="H12:H13"/>
    <mergeCell ref="J12:J13"/>
    <mergeCell ref="P12:P13"/>
    <mergeCell ref="Q12:Q13"/>
    <mergeCell ref="B6:B7"/>
    <mergeCell ref="C6:C7"/>
    <mergeCell ref="D6:D7"/>
    <mergeCell ref="E6:E7"/>
    <mergeCell ref="F6:F7"/>
    <mergeCell ref="I6:J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Sarosiek</dc:creator>
  <cp:lastModifiedBy>Mariusz Sarosiek</cp:lastModifiedBy>
  <dcterms:created xsi:type="dcterms:W3CDTF">2021-11-12T06:13:54Z</dcterms:created>
  <dcterms:modified xsi:type="dcterms:W3CDTF">2022-10-28T09:55:22Z</dcterms:modified>
</cp:coreProperties>
</file>